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3" i="1"/>
  <c r="E45"/>
  <c r="F45"/>
  <c r="F53" s="1"/>
  <c r="H45"/>
  <c r="J41"/>
  <c r="H41"/>
  <c r="G41"/>
  <c r="F41"/>
  <c r="D41"/>
  <c r="T52"/>
  <c r="Q52"/>
  <c r="L53"/>
  <c r="P53"/>
  <c r="G53"/>
  <c r="H53"/>
  <c r="E52"/>
  <c r="E51"/>
  <c r="T28"/>
  <c r="R28"/>
  <c r="D59"/>
  <c r="D58"/>
  <c r="D57"/>
  <c r="T11"/>
  <c r="R11"/>
  <c r="O24"/>
  <c r="P24"/>
  <c r="N24"/>
  <c r="O23"/>
  <c r="P23"/>
  <c r="N23"/>
  <c r="O22"/>
  <c r="P22"/>
  <c r="N22"/>
  <c r="O19"/>
  <c r="P19"/>
  <c r="N19"/>
  <c r="O18"/>
  <c r="P18"/>
  <c r="N18"/>
  <c r="O17"/>
  <c r="P17"/>
  <c r="N17"/>
  <c r="O16"/>
  <c r="P16"/>
  <c r="N16"/>
  <c r="O15"/>
  <c r="P15"/>
  <c r="N15"/>
  <c r="M15" s="1"/>
  <c r="O12"/>
  <c r="P12"/>
  <c r="N12"/>
  <c r="O11"/>
  <c r="P11"/>
  <c r="N11"/>
  <c r="C36"/>
  <c r="E38"/>
  <c r="K24"/>
  <c r="L24"/>
  <c r="J24"/>
  <c r="K23"/>
  <c r="L23"/>
  <c r="J23"/>
  <c r="K22"/>
  <c r="L22"/>
  <c r="J22"/>
  <c r="K19"/>
  <c r="L19"/>
  <c r="J19"/>
  <c r="K18"/>
  <c r="L18"/>
  <c r="J18"/>
  <c r="K17"/>
  <c r="S17" s="1"/>
  <c r="L17"/>
  <c r="J17"/>
  <c r="K16"/>
  <c r="L16"/>
  <c r="J16"/>
  <c r="K15"/>
  <c r="I15" s="1"/>
  <c r="L15"/>
  <c r="J15"/>
  <c r="K12"/>
  <c r="L12"/>
  <c r="J12"/>
  <c r="K11"/>
  <c r="L11"/>
  <c r="J11"/>
  <c r="G24"/>
  <c r="H24"/>
  <c r="F24"/>
  <c r="R24" s="1"/>
  <c r="G23"/>
  <c r="H23"/>
  <c r="F23"/>
  <c r="G22"/>
  <c r="H22"/>
  <c r="F22"/>
  <c r="R22" s="1"/>
  <c r="G19"/>
  <c r="H19"/>
  <c r="F19"/>
  <c r="G18"/>
  <c r="H18"/>
  <c r="F18"/>
  <c r="G17"/>
  <c r="H17"/>
  <c r="F17"/>
  <c r="E17" s="1"/>
  <c r="G16"/>
  <c r="H16"/>
  <c r="F16"/>
  <c r="G15"/>
  <c r="H15"/>
  <c r="F15"/>
  <c r="E15" s="1"/>
  <c r="G12"/>
  <c r="H12"/>
  <c r="F12"/>
  <c r="G11"/>
  <c r="H11"/>
  <c r="F11"/>
  <c r="D24"/>
  <c r="D23"/>
  <c r="D22"/>
  <c r="D19"/>
  <c r="D18"/>
  <c r="D17"/>
  <c r="D16"/>
  <c r="D15"/>
  <c r="D12"/>
  <c r="D11"/>
  <c r="C24"/>
  <c r="C23"/>
  <c r="C22"/>
  <c r="C19"/>
  <c r="C18"/>
  <c r="C17"/>
  <c r="C16"/>
  <c r="C15"/>
  <c r="C12"/>
  <c r="C11"/>
  <c r="M52"/>
  <c r="I52"/>
  <c r="T53"/>
  <c r="S52"/>
  <c r="R52"/>
  <c r="T51"/>
  <c r="S51"/>
  <c r="R51"/>
  <c r="M51"/>
  <c r="I51"/>
  <c r="T50"/>
  <c r="S50"/>
  <c r="R50"/>
  <c r="M50"/>
  <c r="I50"/>
  <c r="E50"/>
  <c r="T49"/>
  <c r="S49"/>
  <c r="R49"/>
  <c r="M49"/>
  <c r="I49"/>
  <c r="E49"/>
  <c r="T48"/>
  <c r="S48"/>
  <c r="R48"/>
  <c r="M48"/>
  <c r="I48"/>
  <c r="E48"/>
  <c r="T47"/>
  <c r="S47"/>
  <c r="R47"/>
  <c r="M47"/>
  <c r="I47"/>
  <c r="E47"/>
  <c r="P45"/>
  <c r="O45"/>
  <c r="O53" s="1"/>
  <c r="N45"/>
  <c r="N53" s="1"/>
  <c r="L45"/>
  <c r="K45"/>
  <c r="K53" s="1"/>
  <c r="J45"/>
  <c r="J53" s="1"/>
  <c r="G45"/>
  <c r="D45"/>
  <c r="D53" s="1"/>
  <c r="C45"/>
  <c r="C53" s="1"/>
  <c r="T44"/>
  <c r="S44"/>
  <c r="R44"/>
  <c r="M44"/>
  <c r="I44"/>
  <c r="E44"/>
  <c r="T43"/>
  <c r="S43"/>
  <c r="R43"/>
  <c r="M43"/>
  <c r="E43"/>
  <c r="T24"/>
  <c r="S24"/>
  <c r="M24"/>
  <c r="I24"/>
  <c r="E24"/>
  <c r="T23"/>
  <c r="S23"/>
  <c r="R23"/>
  <c r="M23"/>
  <c r="I23"/>
  <c r="T22"/>
  <c r="S22"/>
  <c r="M22"/>
  <c r="I22"/>
  <c r="P20"/>
  <c r="O20"/>
  <c r="N20"/>
  <c r="L20"/>
  <c r="K20"/>
  <c r="J20"/>
  <c r="H20"/>
  <c r="G20"/>
  <c r="F20"/>
  <c r="T19"/>
  <c r="S19"/>
  <c r="E19"/>
  <c r="T18"/>
  <c r="S18"/>
  <c r="R18"/>
  <c r="I18"/>
  <c r="E18"/>
  <c r="T17"/>
  <c r="T16"/>
  <c r="S16"/>
  <c r="M16"/>
  <c r="E16"/>
  <c r="T15"/>
  <c r="P13"/>
  <c r="L13"/>
  <c r="H13"/>
  <c r="G13"/>
  <c r="T12"/>
  <c r="S12"/>
  <c r="I12"/>
  <c r="E12"/>
  <c r="S11"/>
  <c r="I11"/>
  <c r="T40"/>
  <c r="S40"/>
  <c r="R40"/>
  <c r="M40"/>
  <c r="I40"/>
  <c r="E40"/>
  <c r="T39"/>
  <c r="S39"/>
  <c r="R39"/>
  <c r="M39"/>
  <c r="I39"/>
  <c r="E39"/>
  <c r="T38"/>
  <c r="S38"/>
  <c r="R38"/>
  <c r="M38"/>
  <c r="I38"/>
  <c r="P36"/>
  <c r="O36"/>
  <c r="N36"/>
  <c r="L36"/>
  <c r="K36"/>
  <c r="J36"/>
  <c r="H36"/>
  <c r="G36"/>
  <c r="F36"/>
  <c r="D36"/>
  <c r="T35"/>
  <c r="S35"/>
  <c r="R35"/>
  <c r="M35"/>
  <c r="I35"/>
  <c r="E35"/>
  <c r="T34"/>
  <c r="S34"/>
  <c r="R34"/>
  <c r="M34"/>
  <c r="I34"/>
  <c r="E34"/>
  <c r="T33"/>
  <c r="S33"/>
  <c r="R33"/>
  <c r="M33"/>
  <c r="I33"/>
  <c r="E33"/>
  <c r="T32"/>
  <c r="S32"/>
  <c r="R32"/>
  <c r="M32"/>
  <c r="I32"/>
  <c r="E32"/>
  <c r="T31"/>
  <c r="S31"/>
  <c r="R31"/>
  <c r="M31"/>
  <c r="I31"/>
  <c r="E31"/>
  <c r="P29"/>
  <c r="O29"/>
  <c r="N29"/>
  <c r="N41" s="1"/>
  <c r="L29"/>
  <c r="K29"/>
  <c r="J29"/>
  <c r="H29"/>
  <c r="G29"/>
  <c r="F29"/>
  <c r="D29"/>
  <c r="C29"/>
  <c r="C41" s="1"/>
  <c r="S28"/>
  <c r="M28"/>
  <c r="I28"/>
  <c r="E28"/>
  <c r="T27"/>
  <c r="S27"/>
  <c r="R27"/>
  <c r="M27"/>
  <c r="I27"/>
  <c r="E27"/>
  <c r="I17" l="1"/>
  <c r="R15"/>
  <c r="O13"/>
  <c r="O25" s="1"/>
  <c r="M17"/>
  <c r="S15"/>
  <c r="Q15" s="1"/>
  <c r="K13"/>
  <c r="K25" s="1"/>
  <c r="E53"/>
  <c r="R16"/>
  <c r="Q16" s="1"/>
  <c r="R17"/>
  <c r="Q17" s="1"/>
  <c r="M19"/>
  <c r="R19"/>
  <c r="N13"/>
  <c r="N25" s="1"/>
  <c r="M18"/>
  <c r="M12"/>
  <c r="R12"/>
  <c r="M11"/>
  <c r="I19"/>
  <c r="J13"/>
  <c r="I16"/>
  <c r="E23"/>
  <c r="E22"/>
  <c r="F13"/>
  <c r="F25" s="1"/>
  <c r="E11"/>
  <c r="D20"/>
  <c r="D13"/>
  <c r="D25" s="1"/>
  <c r="C20"/>
  <c r="C13"/>
  <c r="C25" s="1"/>
  <c r="G25"/>
  <c r="Q50"/>
  <c r="R45"/>
  <c r="R53" s="1"/>
  <c r="E36"/>
  <c r="M20"/>
  <c r="Q32"/>
  <c r="Q11"/>
  <c r="I45"/>
  <c r="I53" s="1"/>
  <c r="Q18"/>
  <c r="Q19"/>
  <c r="T45"/>
  <c r="M45"/>
  <c r="M53" s="1"/>
  <c r="Q48"/>
  <c r="Q12"/>
  <c r="T20"/>
  <c r="Q22"/>
  <c r="Q23"/>
  <c r="Q43"/>
  <c r="S45"/>
  <c r="S53" s="1"/>
  <c r="Q51"/>
  <c r="Q44"/>
  <c r="Q47"/>
  <c r="Q49"/>
  <c r="E20"/>
  <c r="Q24"/>
  <c r="R20"/>
  <c r="I20"/>
  <c r="T13"/>
  <c r="S20"/>
  <c r="H25"/>
  <c r="L25"/>
  <c r="P25"/>
  <c r="Q40"/>
  <c r="Q31"/>
  <c r="Q39"/>
  <c r="Q28"/>
  <c r="O41"/>
  <c r="S29"/>
  <c r="L41"/>
  <c r="Q33"/>
  <c r="I36"/>
  <c r="Q27"/>
  <c r="K41"/>
  <c r="P41"/>
  <c r="Q34"/>
  <c r="T36"/>
  <c r="M36"/>
  <c r="Q35"/>
  <c r="S36"/>
  <c r="Q38"/>
  <c r="E29"/>
  <c r="E41" s="1"/>
  <c r="I29"/>
  <c r="I41" s="1"/>
  <c r="M29"/>
  <c r="T29"/>
  <c r="R36"/>
  <c r="R29"/>
  <c r="S13" l="1"/>
  <c r="I13"/>
  <c r="I25" s="1"/>
  <c r="M13"/>
  <c r="M25" s="1"/>
  <c r="S41"/>
  <c r="S25"/>
  <c r="J25"/>
  <c r="R13"/>
  <c r="R25" s="1"/>
  <c r="E13"/>
  <c r="E25" s="1"/>
  <c r="T25"/>
  <c r="Q45"/>
  <c r="Q53" s="1"/>
  <c r="Q20"/>
  <c r="T41"/>
  <c r="M41"/>
  <c r="Q36"/>
  <c r="Q29"/>
  <c r="R41"/>
  <c r="Q13" l="1"/>
  <c r="Q25" s="1"/>
  <c r="Q41"/>
</calcChain>
</file>

<file path=xl/sharedStrings.xml><?xml version="1.0" encoding="utf-8"?>
<sst xmlns="http://schemas.openxmlformats.org/spreadsheetml/2006/main" count="131" uniqueCount="69">
  <si>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</si>
  <si>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</si>
  <si>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</si>
  <si>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</si>
  <si>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</si>
  <si>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</si>
  <si>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</si>
  <si>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</si>
  <si>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</si>
  <si>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</si>
  <si>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</si>
  <si>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</si>
  <si>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</si>
  <si>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</si>
  <si>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</si>
  <si>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</si>
  <si>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</si>
  <si>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</si>
  <si>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</si>
  <si>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</si>
  <si>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</si>
  <si>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</si>
  <si>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</si>
  <si>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</si>
  <si>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</si>
  <si>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</si>
  <si>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</si>
  <si>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</si>
  <si>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</si>
  <si>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</si>
  <si>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</si>
  <si>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</si>
  <si>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</si>
  <si>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</si>
  <si>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</si>
  <si>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</si>
  <si>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</si>
  <si>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</si>
  <si>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</si>
  <si>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</si>
  <si>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</si>
  <si>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</si>
  <si>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</si>
  <si>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</si>
  <si>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</si>
  <si>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</si>
  <si>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</si>
  <si>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</si>
  <si>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</si>
  <si>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</si>
  <si>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r>
      <t xml:space="preserve">Информация о долговых обязательствах муниципального района (городского округа) </t>
    </r>
    <r>
      <rPr>
        <b/>
        <sz val="12"/>
        <color rgb="FFC00000"/>
        <rFont val="Arial Cyr"/>
        <charset val="204"/>
      </rPr>
      <t>ФОРМА ДЛЯ ЗАПОЛНЕНИЯ!</t>
    </r>
  </si>
  <si>
    <r>
      <t xml:space="preserve">Информация о долговых обязательствах городских и сельских поселений </t>
    </r>
    <r>
      <rPr>
        <b/>
        <sz val="12"/>
        <color rgb="FFC00000"/>
        <rFont val="Arial Cyr"/>
        <charset val="204"/>
      </rPr>
      <t>ФОРМА ДЛЯ ЗАПОЛНЕНИЯ!</t>
    </r>
  </si>
  <si>
    <t xml:space="preserve">                       </t>
  </si>
  <si>
    <r>
      <t xml:space="preserve">Информация о консолидированных долговых обязательствах муниципальных образований </t>
    </r>
    <r>
      <rPr>
        <b/>
        <sz val="12"/>
        <color rgb="FFC00000"/>
        <rFont val="Arial Cyr"/>
        <charset val="204"/>
      </rPr>
      <t>НЕ ЗАПОЛНЯТЬ!</t>
    </r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</si>
  <si>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</si>
  <si>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</si>
  <si>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</si>
  <si>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</si>
  <si>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</si>
  <si>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</si>
  <si>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Пронский муниципальный район Рязанской области</t>
  </si>
  <si>
    <t xml:space="preserve">    Начальник ФКУ администрации м/оПронский муниципальный район_______________________________ (Ф.И.О.)</t>
  </si>
  <si>
    <t>Паправкина Ольга Владимировна</t>
  </si>
  <si>
    <t>Ухова Елена Викторовна</t>
  </si>
  <si>
    <t>Главный бухгалтер __________________________________</t>
  </si>
  <si>
    <t>Лукашина Мария Алексеевна</t>
  </si>
  <si>
    <t xml:space="preserve">Исполнитель ________________________________ </t>
  </si>
  <si>
    <t>(49155)31-1-18</t>
  </si>
  <si>
    <t>по состоянию на " 01 " января 2016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</si>
</sst>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4" fontId="4" fillId="2" borderId="1" xfId="0" applyNumberFormat="1" applyFont="1" applyFill="1" applyBorder="1" applyProtection="1">
      <protection locked="0"/>
    </xf>
    <xf numFmtId="0" fontId="2" fillId="0" borderId="0" xfId="0" applyFon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3" xfId="0" applyNumberFormat="1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4" fontId="4" fillId="2" borderId="1" xfId="0" applyNumberFormat="1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2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7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9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workbookViewId="0">
      <pane xSplit="2" ySplit="10" topLeftCell="C50" activePane="bottomRight" state="frozen"/>
      <selection pane="topRight" activeCell="C1" sqref="C1"/>
      <selection pane="bottomLeft" activeCell="A11" sqref="A11"/>
      <selection pane="bottomRight" activeCell="G59" sqref="G59"/>
    </sheetView>
  </sheetViews>
  <sheetFormatPr defaultRowHeight="15"/>
  <cols>
    <col min="1" max="1" width="6.85546875" customWidth="1"/>
    <col min="2" max="2" width="50.42578125" customWidth="1"/>
    <col min="3" max="3" width="19.7109375" customWidth="1"/>
    <col min="4" max="4" width="19.5703125" customWidth="1"/>
    <col min="5" max="5" width="19" customWidth="1"/>
    <col min="6" max="6" width="16.85546875" customWidth="1"/>
    <col min="7" max="7" width="15.85546875" customWidth="1"/>
    <col min="8" max="8" width="15.140625" customWidth="1"/>
    <col min="9" max="9" width="15.28515625" customWidth="1"/>
    <col min="10" max="10" width="15.140625" customWidth="1"/>
    <col min="11" max="11" width="15.85546875" customWidth="1"/>
    <col min="12" max="12" width="15.140625" customWidth="1"/>
    <col min="13" max="13" width="15.7109375" customWidth="1"/>
    <col min="14" max="14" width="16.140625" customWidth="1"/>
    <col min="15" max="15" width="16" customWidth="1"/>
    <col min="16" max="16" width="14.28515625" customWidth="1"/>
    <col min="17" max="17" width="17.42578125" customWidth="1"/>
    <col min="18" max="18" width="20" customWidth="1"/>
    <col min="19" max="20" width="18.5703125" customWidth="1"/>
  </cols>
  <sheetData>
    <row r="1" spans="1:20" s="12" customFormat="1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2" customFormat="1" ht="16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2" customFormat="1" ht="16.5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2" customFormat="1" ht="16.5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2" customForma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36" t="s">
        <v>10</v>
      </c>
      <c r="R6" s="36"/>
      <c r="S6" s="36"/>
      <c r="T6" s="36"/>
    </row>
    <row r="7" spans="1:20" s="12" customFormat="1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12" customFormat="1" ht="62.25" customHeight="1">
      <c r="A8" s="35"/>
      <c r="B8" s="35"/>
      <c r="C8" s="35"/>
      <c r="D8" s="35"/>
      <c r="E8" s="35"/>
      <c r="F8" s="15" t="s">
        <v>13</v>
      </c>
      <c r="G8" s="15" t="s">
        <v>14</v>
      </c>
      <c r="H8" s="15" t="s">
        <v>15</v>
      </c>
      <c r="I8" s="35"/>
      <c r="J8" s="15" t="s">
        <v>13</v>
      </c>
      <c r="K8" s="15" t="s">
        <v>14</v>
      </c>
      <c r="L8" s="15" t="s">
        <v>15</v>
      </c>
      <c r="M8" s="35"/>
      <c r="N8" s="15" t="s">
        <v>13</v>
      </c>
      <c r="O8" s="15" t="s">
        <v>14</v>
      </c>
      <c r="P8" s="15" t="s">
        <v>15</v>
      </c>
      <c r="Q8" s="35"/>
      <c r="R8" s="15" t="s">
        <v>13</v>
      </c>
      <c r="S8" s="15" t="s">
        <v>16</v>
      </c>
      <c r="T8" s="15" t="s">
        <v>15</v>
      </c>
    </row>
    <row r="9" spans="1:20" s="12" customForma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7" t="s">
        <v>53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12" customFormat="1" ht="15.7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>F27+F43</f>
        <v>0</v>
      </c>
      <c r="G11" s="11">
        <f t="shared" ref="G11:H11" si="0">G27+G43</f>
        <v>0</v>
      </c>
      <c r="H11" s="11">
        <f t="shared" si="0"/>
        <v>0</v>
      </c>
      <c r="I11" s="11">
        <f>J11+K11+L11</f>
        <v>0</v>
      </c>
      <c r="J11" s="11">
        <f>J27+J43</f>
        <v>0</v>
      </c>
      <c r="K11" s="11">
        <f t="shared" ref="K11:L11" si="1">K27+K43</f>
        <v>0</v>
      </c>
      <c r="L11" s="11">
        <f t="shared" si="1"/>
        <v>0</v>
      </c>
      <c r="M11" s="11">
        <f>N11+O11+P11</f>
        <v>0</v>
      </c>
      <c r="N11" s="11">
        <f>N27+N43</f>
        <v>0</v>
      </c>
      <c r="O11" s="11">
        <f t="shared" ref="O11:P11" si="2">O27+O43</f>
        <v>0</v>
      </c>
      <c r="P11" s="11">
        <f t="shared" si="2"/>
        <v>0</v>
      </c>
      <c r="Q11" s="11">
        <f>R11+S11+T11</f>
        <v>0</v>
      </c>
      <c r="R11" s="11">
        <f>F11+J11-N11</f>
        <v>0</v>
      </c>
      <c r="S11" s="11">
        <f>G11+K11-O11</f>
        <v>0</v>
      </c>
      <c r="T11" s="11">
        <f>H11+L11-P11</f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0</v>
      </c>
      <c r="D12" s="11">
        <f>D28+D44</f>
        <v>0</v>
      </c>
      <c r="E12" s="11">
        <f t="shared" ref="E12:E13" si="3">F12+G12+H12</f>
        <v>0</v>
      </c>
      <c r="F12" s="11">
        <f>F28+F44</f>
        <v>0</v>
      </c>
      <c r="G12" s="11">
        <f t="shared" ref="G12:H12" si="4">G28+G44</f>
        <v>0</v>
      </c>
      <c r="H12" s="11">
        <f t="shared" si="4"/>
        <v>0</v>
      </c>
      <c r="I12" s="11">
        <f t="shared" ref="I12:I13" si="5">J12+K12+L12</f>
        <v>0</v>
      </c>
      <c r="J12" s="11">
        <f>J28+J44</f>
        <v>0</v>
      </c>
      <c r="K12" s="11">
        <f t="shared" ref="K12:L12" si="6">K28+K44</f>
        <v>0</v>
      </c>
      <c r="L12" s="11">
        <f t="shared" si="6"/>
        <v>0</v>
      </c>
      <c r="M12" s="11">
        <f t="shared" ref="M12:M13" si="7">N12+O12+P12</f>
        <v>0</v>
      </c>
      <c r="N12" s="11">
        <f>N28+N44</f>
        <v>0</v>
      </c>
      <c r="O12" s="11">
        <f t="shared" ref="O12:P12" si="8">O28+O44</f>
        <v>0</v>
      </c>
      <c r="P12" s="11">
        <f t="shared" si="8"/>
        <v>0</v>
      </c>
      <c r="Q12" s="11">
        <f t="shared" ref="Q12:Q13" si="9">R12+S12+T12</f>
        <v>0</v>
      </c>
      <c r="R12" s="11">
        <f t="shared" ref="R12:R13" si="10">F12+J12-N12</f>
        <v>0</v>
      </c>
      <c r="S12" s="11">
        <f t="shared" ref="S12:S13" si="11">G12+K12-O12</f>
        <v>0</v>
      </c>
      <c r="T12" s="11">
        <f t="shared" ref="T12:T13" si="12">H12+L12-P12</f>
        <v>0</v>
      </c>
    </row>
    <row r="13" spans="1:20" s="12" customFormat="1" ht="45">
      <c r="A13" s="19" t="s">
        <v>21</v>
      </c>
      <c r="B13" s="20" t="s">
        <v>22</v>
      </c>
      <c r="C13" s="11">
        <f>C15+C16+C17+C18+C19</f>
        <v>25275934</v>
      </c>
      <c r="D13" s="11">
        <f>D15+D16+D17+D18+D19</f>
        <v>14141844</v>
      </c>
      <c r="E13" s="11">
        <f t="shared" si="3"/>
        <v>24575934</v>
      </c>
      <c r="F13" s="11">
        <f>F15+F16+F17+F18+F19</f>
        <v>24575934</v>
      </c>
      <c r="G13" s="11">
        <f>G15+G16+G17+G18+G19</f>
        <v>0</v>
      </c>
      <c r="H13" s="11">
        <f>H15+H16+H17+H18+H19</f>
        <v>0</v>
      </c>
      <c r="I13" s="11">
        <f t="shared" si="5"/>
        <v>1319498.3399999999</v>
      </c>
      <c r="J13" s="11">
        <f>J15+J16+J17+J18+J19</f>
        <v>500000</v>
      </c>
      <c r="K13" s="11">
        <f>K15+K16+K17+K18+K19</f>
        <v>819498.33999999985</v>
      </c>
      <c r="L13" s="11">
        <f>L15+L16+L17+L18+L19</f>
        <v>0</v>
      </c>
      <c r="M13" s="11">
        <f t="shared" si="7"/>
        <v>14961342.34</v>
      </c>
      <c r="N13" s="11">
        <f>N15+N16+N17+N18+N19</f>
        <v>14141844</v>
      </c>
      <c r="O13" s="11">
        <f>O15+O16+O17+O18+O19</f>
        <v>819498.33999999985</v>
      </c>
      <c r="P13" s="11">
        <f>P15+P16+P17+P18+P19</f>
        <v>0</v>
      </c>
      <c r="Q13" s="11">
        <f t="shared" si="9"/>
        <v>10934090</v>
      </c>
      <c r="R13" s="11">
        <f t="shared" si="10"/>
        <v>10934090</v>
      </c>
      <c r="S13" s="11">
        <f t="shared" si="11"/>
        <v>0</v>
      </c>
      <c r="T13" s="11">
        <f t="shared" si="12"/>
        <v>0</v>
      </c>
    </row>
    <row r="14" spans="1:20" s="12" customFormat="1" ht="15.7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75">
      <c r="A15" s="19" t="s">
        <v>23</v>
      </c>
      <c r="B15" s="22" t="s">
        <v>24</v>
      </c>
      <c r="C15" s="11">
        <f t="shared" ref="C15:D19" si="13">C31+C47</f>
        <v>12665600</v>
      </c>
      <c r="D15" s="11">
        <f t="shared" si="13"/>
        <v>7566400</v>
      </c>
      <c r="E15" s="11">
        <f t="shared" ref="E15:E20" si="14">F15+G15+H15</f>
        <v>12265600</v>
      </c>
      <c r="F15" s="11">
        <f>F31+F47</f>
        <v>12265600</v>
      </c>
      <c r="G15" s="11">
        <f t="shared" ref="G15:H15" si="15">G31+G47</f>
        <v>0</v>
      </c>
      <c r="H15" s="11">
        <f t="shared" si="15"/>
        <v>0</v>
      </c>
      <c r="I15" s="11">
        <f>J15+K15+L15</f>
        <v>604955.56999999995</v>
      </c>
      <c r="J15" s="11">
        <f>J31+J47</f>
        <v>200000</v>
      </c>
      <c r="K15" s="11">
        <f t="shared" ref="K15:L15" si="16">K31+K47</f>
        <v>404955.56999999995</v>
      </c>
      <c r="L15" s="11">
        <f t="shared" si="16"/>
        <v>0</v>
      </c>
      <c r="M15" s="11">
        <f t="shared" ref="M15:M20" si="17">N15+O15+P15</f>
        <v>7971355.5700000003</v>
      </c>
      <c r="N15" s="11">
        <f>N31+N47</f>
        <v>7566400</v>
      </c>
      <c r="O15" s="11">
        <f t="shared" ref="O15:P15" si="18">O31+O47</f>
        <v>404955.56999999995</v>
      </c>
      <c r="P15" s="11">
        <f t="shared" si="18"/>
        <v>0</v>
      </c>
      <c r="Q15" s="11">
        <f t="shared" ref="Q15:Q20" si="19">R15+S15+T15</f>
        <v>4899200</v>
      </c>
      <c r="R15" s="11">
        <f t="shared" ref="R15:R20" si="20">F15+J15-N15</f>
        <v>4899200</v>
      </c>
      <c r="S15" s="11">
        <f t="shared" ref="S15:S20" si="21">G15+K15-O15</f>
        <v>0</v>
      </c>
      <c r="T15" s="11">
        <f t="shared" ref="T15:T20" si="22">H15+L15-P15</f>
        <v>0</v>
      </c>
    </row>
    <row r="16" spans="1:20" s="12" customFormat="1" ht="39.75" customHeight="1">
      <c r="A16" s="19" t="s">
        <v>25</v>
      </c>
      <c r="B16" s="22" t="s">
        <v>59</v>
      </c>
      <c r="C16" s="11">
        <f t="shared" si="13"/>
        <v>300000</v>
      </c>
      <c r="D16" s="11">
        <f t="shared" si="13"/>
        <v>300000</v>
      </c>
      <c r="E16" s="11">
        <f t="shared" si="14"/>
        <v>0</v>
      </c>
      <c r="F16" s="11">
        <f>F32+F48</f>
        <v>0</v>
      </c>
      <c r="G16" s="11">
        <f t="shared" ref="G16:H16" si="23">G32+G48</f>
        <v>0</v>
      </c>
      <c r="H16" s="11">
        <f t="shared" si="23"/>
        <v>0</v>
      </c>
      <c r="I16" s="11">
        <f>J16+K16+L16</f>
        <v>303831.15999999997</v>
      </c>
      <c r="J16" s="11">
        <f>J32+J48</f>
        <v>300000</v>
      </c>
      <c r="K16" s="11">
        <f t="shared" ref="K16:L16" si="24">K32+K48</f>
        <v>3831.16</v>
      </c>
      <c r="L16" s="11">
        <f t="shared" si="24"/>
        <v>0</v>
      </c>
      <c r="M16" s="11">
        <f t="shared" si="17"/>
        <v>303831.15999999997</v>
      </c>
      <c r="N16" s="11">
        <f>N32+N48</f>
        <v>300000</v>
      </c>
      <c r="O16" s="11">
        <f t="shared" ref="O16:P16" si="25">O32+O48</f>
        <v>3831.16</v>
      </c>
      <c r="P16" s="11">
        <f t="shared" si="25"/>
        <v>0</v>
      </c>
      <c r="Q16" s="11">
        <f t="shared" si="19"/>
        <v>0</v>
      </c>
      <c r="R16" s="11">
        <f t="shared" si="20"/>
        <v>0</v>
      </c>
      <c r="S16" s="11">
        <f t="shared" si="21"/>
        <v>0</v>
      </c>
      <c r="T16" s="11">
        <f t="shared" si="22"/>
        <v>0</v>
      </c>
    </row>
    <row r="17" spans="1:20" s="12" customFormat="1" ht="30">
      <c r="A17" s="19" t="s">
        <v>26</v>
      </c>
      <c r="B17" s="22" t="s">
        <v>27</v>
      </c>
      <c r="C17" s="11">
        <f t="shared" si="13"/>
        <v>12310334</v>
      </c>
      <c r="D17" s="11">
        <f t="shared" si="13"/>
        <v>6275444</v>
      </c>
      <c r="E17" s="11">
        <f t="shared" si="14"/>
        <v>12310334</v>
      </c>
      <c r="F17" s="11">
        <f>F33+F49</f>
        <v>12310334</v>
      </c>
      <c r="G17" s="11">
        <f t="shared" ref="G17:H17" si="26">G33+G49</f>
        <v>0</v>
      </c>
      <c r="H17" s="11">
        <f t="shared" si="26"/>
        <v>0</v>
      </c>
      <c r="I17" s="11">
        <f>J17+K17+L17</f>
        <v>410711.61</v>
      </c>
      <c r="J17" s="11">
        <f>J33+J49</f>
        <v>0</v>
      </c>
      <c r="K17" s="11">
        <f t="shared" ref="K17:L17" si="27">K33+K49</f>
        <v>410711.61</v>
      </c>
      <c r="L17" s="11">
        <f t="shared" si="27"/>
        <v>0</v>
      </c>
      <c r="M17" s="11">
        <f t="shared" si="17"/>
        <v>6686155.6100000003</v>
      </c>
      <c r="N17" s="11">
        <f>N33+N49</f>
        <v>6275444</v>
      </c>
      <c r="O17" s="11">
        <f t="shared" ref="O17:P17" si="28">O33+O49</f>
        <v>410711.61</v>
      </c>
      <c r="P17" s="11">
        <f t="shared" si="28"/>
        <v>0</v>
      </c>
      <c r="Q17" s="11">
        <f t="shared" si="19"/>
        <v>6034890</v>
      </c>
      <c r="R17" s="11">
        <f t="shared" si="20"/>
        <v>6034890</v>
      </c>
      <c r="S17" s="11">
        <f t="shared" si="21"/>
        <v>0</v>
      </c>
      <c r="T17" s="11">
        <f t="shared" si="22"/>
        <v>0</v>
      </c>
    </row>
    <row r="18" spans="1:20" s="12" customFormat="1" ht="15.75">
      <c r="A18" s="19" t="s">
        <v>28</v>
      </c>
      <c r="B18" s="22" t="s">
        <v>29</v>
      </c>
      <c r="C18" s="11">
        <f t="shared" si="13"/>
        <v>0</v>
      </c>
      <c r="D18" s="11">
        <f t="shared" si="13"/>
        <v>0</v>
      </c>
      <c r="E18" s="11">
        <f t="shared" si="14"/>
        <v>0</v>
      </c>
      <c r="F18" s="11">
        <f>F34+F50</f>
        <v>0</v>
      </c>
      <c r="G18" s="11">
        <f t="shared" ref="G18:H18" si="29">G34+G50</f>
        <v>0</v>
      </c>
      <c r="H18" s="11">
        <f t="shared" si="29"/>
        <v>0</v>
      </c>
      <c r="I18" s="11">
        <f>J18+K18+L18</f>
        <v>0</v>
      </c>
      <c r="J18" s="11">
        <f>J34+J50</f>
        <v>0</v>
      </c>
      <c r="K18" s="11">
        <f t="shared" ref="K18:L18" si="30">K34+K50</f>
        <v>0</v>
      </c>
      <c r="L18" s="11">
        <f t="shared" si="30"/>
        <v>0</v>
      </c>
      <c r="M18" s="11">
        <f t="shared" si="17"/>
        <v>0</v>
      </c>
      <c r="N18" s="11">
        <f>N34+N50</f>
        <v>0</v>
      </c>
      <c r="O18" s="11">
        <f t="shared" ref="O18:P18" si="31">O34+O50</f>
        <v>0</v>
      </c>
      <c r="P18" s="11">
        <f t="shared" si="31"/>
        <v>0</v>
      </c>
      <c r="Q18" s="11">
        <f t="shared" si="19"/>
        <v>0</v>
      </c>
      <c r="R18" s="11">
        <f t="shared" si="20"/>
        <v>0</v>
      </c>
      <c r="S18" s="11">
        <f t="shared" si="21"/>
        <v>0</v>
      </c>
      <c r="T18" s="11">
        <f t="shared" si="22"/>
        <v>0</v>
      </c>
    </row>
    <row r="19" spans="1:20" s="12" customFormat="1" ht="15.75">
      <c r="A19" s="19" t="s">
        <v>30</v>
      </c>
      <c r="B19" s="22" t="s">
        <v>31</v>
      </c>
      <c r="C19" s="11">
        <f t="shared" si="13"/>
        <v>0</v>
      </c>
      <c r="D19" s="11">
        <f t="shared" si="13"/>
        <v>0</v>
      </c>
      <c r="E19" s="11">
        <f t="shared" si="14"/>
        <v>0</v>
      </c>
      <c r="F19" s="11">
        <f>F35+F51</f>
        <v>0</v>
      </c>
      <c r="G19" s="11">
        <f t="shared" ref="G19:H19" si="32">G35+G51</f>
        <v>0</v>
      </c>
      <c r="H19" s="11">
        <f t="shared" si="32"/>
        <v>0</v>
      </c>
      <c r="I19" s="11">
        <f t="shared" ref="I19" si="33">J19+K19+L19</f>
        <v>0</v>
      </c>
      <c r="J19" s="11">
        <f>J35+J51</f>
        <v>0</v>
      </c>
      <c r="K19" s="11">
        <f t="shared" ref="K19:L19" si="34">K35+K51</f>
        <v>0</v>
      </c>
      <c r="L19" s="11">
        <f t="shared" si="34"/>
        <v>0</v>
      </c>
      <c r="M19" s="11">
        <f t="shared" si="17"/>
        <v>0</v>
      </c>
      <c r="N19" s="11">
        <f>N35+N51</f>
        <v>0</v>
      </c>
      <c r="O19" s="11">
        <f t="shared" ref="O19:P19" si="35">O35+O51</f>
        <v>0</v>
      </c>
      <c r="P19" s="11">
        <f t="shared" si="35"/>
        <v>0</v>
      </c>
      <c r="Q19" s="11">
        <f t="shared" si="19"/>
        <v>0</v>
      </c>
      <c r="R19" s="11">
        <f t="shared" si="20"/>
        <v>0</v>
      </c>
      <c r="S19" s="11">
        <f t="shared" si="21"/>
        <v>0</v>
      </c>
      <c r="T19" s="11">
        <f t="shared" si="22"/>
        <v>0</v>
      </c>
    </row>
    <row r="20" spans="1:20" s="12" customFormat="1" ht="30">
      <c r="A20" s="19" t="s">
        <v>32</v>
      </c>
      <c r="B20" s="20" t="s">
        <v>33</v>
      </c>
      <c r="C20" s="11">
        <f>C22+C23+C24</f>
        <v>0</v>
      </c>
      <c r="D20" s="11">
        <f>D22+D23+D24</f>
        <v>0</v>
      </c>
      <c r="E20" s="11">
        <f t="shared" si="14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>J20+K20+L20</f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17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9"/>
        <v>0</v>
      </c>
      <c r="R20" s="11">
        <f t="shared" si="20"/>
        <v>0</v>
      </c>
      <c r="S20" s="11">
        <f t="shared" si="21"/>
        <v>0</v>
      </c>
      <c r="T20" s="11">
        <f t="shared" si="22"/>
        <v>0</v>
      </c>
    </row>
    <row r="21" spans="1:20" s="12" customFormat="1" ht="15.75">
      <c r="A21" s="19"/>
      <c r="B21" s="2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 t="shared" ref="E22:E24" si="36">F22+G22+H22</f>
        <v>0</v>
      </c>
      <c r="F22" s="11">
        <f>F38</f>
        <v>0</v>
      </c>
      <c r="G22" s="11">
        <f t="shared" ref="G22:H22" si="37">G38</f>
        <v>0</v>
      </c>
      <c r="H22" s="11">
        <f t="shared" si="37"/>
        <v>0</v>
      </c>
      <c r="I22" s="11">
        <f t="shared" ref="I22:I24" si="38">J22+K22+L22</f>
        <v>0</v>
      </c>
      <c r="J22" s="11">
        <f>J38</f>
        <v>0</v>
      </c>
      <c r="K22" s="11">
        <f t="shared" ref="K22:L22" si="39">K38</f>
        <v>0</v>
      </c>
      <c r="L22" s="11">
        <f t="shared" si="39"/>
        <v>0</v>
      </c>
      <c r="M22" s="11">
        <f t="shared" ref="M22:M24" si="40">N22+O22+P22</f>
        <v>0</v>
      </c>
      <c r="N22" s="11">
        <f>N38</f>
        <v>0</v>
      </c>
      <c r="O22" s="11">
        <f t="shared" ref="O22:P22" si="41">O38</f>
        <v>0</v>
      </c>
      <c r="P22" s="11">
        <f t="shared" si="41"/>
        <v>0</v>
      </c>
      <c r="Q22" s="11">
        <f t="shared" ref="Q22:Q24" si="42">R22+S22+T22</f>
        <v>0</v>
      </c>
      <c r="R22" s="11">
        <f t="shared" ref="R22:R24" si="43">F22+J22-N22</f>
        <v>0</v>
      </c>
      <c r="S22" s="11">
        <f t="shared" ref="S22:S24" si="44">G22+K22-O22</f>
        <v>0</v>
      </c>
      <c r="T22" s="11">
        <f t="shared" ref="T22:T24" si="45">H22+L22-P22</f>
        <v>0</v>
      </c>
    </row>
    <row r="23" spans="1:20" s="12" customFormat="1" ht="15.7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 t="shared" si="36"/>
        <v>0</v>
      </c>
      <c r="F23" s="11">
        <f>F39</f>
        <v>0</v>
      </c>
      <c r="G23" s="11">
        <f t="shared" ref="G23:H23" si="46">G39</f>
        <v>0</v>
      </c>
      <c r="H23" s="11">
        <f t="shared" si="46"/>
        <v>0</v>
      </c>
      <c r="I23" s="11">
        <f t="shared" si="38"/>
        <v>0</v>
      </c>
      <c r="J23" s="11">
        <f>J39</f>
        <v>0</v>
      </c>
      <c r="K23" s="11">
        <f t="shared" ref="K23:L23" si="47">K39</f>
        <v>0</v>
      </c>
      <c r="L23" s="11">
        <f t="shared" si="47"/>
        <v>0</v>
      </c>
      <c r="M23" s="11">
        <f t="shared" si="40"/>
        <v>0</v>
      </c>
      <c r="N23" s="11">
        <f>N39</f>
        <v>0</v>
      </c>
      <c r="O23" s="11">
        <f t="shared" ref="O23:P23" si="48">O39</f>
        <v>0</v>
      </c>
      <c r="P23" s="11">
        <f t="shared" si="48"/>
        <v>0</v>
      </c>
      <c r="Q23" s="11">
        <f t="shared" si="42"/>
        <v>0</v>
      </c>
      <c r="R23" s="11">
        <f t="shared" si="43"/>
        <v>0</v>
      </c>
      <c r="S23" s="11">
        <f t="shared" si="44"/>
        <v>0</v>
      </c>
      <c r="T23" s="11">
        <f t="shared" si="45"/>
        <v>0</v>
      </c>
    </row>
    <row r="24" spans="1:20" s="12" customFormat="1" ht="15.7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 t="shared" si="36"/>
        <v>0</v>
      </c>
      <c r="F24" s="11">
        <f>F40+F52</f>
        <v>0</v>
      </c>
      <c r="G24" s="11">
        <f t="shared" ref="G24:H24" si="49">G40+G52</f>
        <v>0</v>
      </c>
      <c r="H24" s="11">
        <f t="shared" si="49"/>
        <v>0</v>
      </c>
      <c r="I24" s="11">
        <f t="shared" si="38"/>
        <v>0</v>
      </c>
      <c r="J24" s="11">
        <f>J40+J52</f>
        <v>0</v>
      </c>
      <c r="K24" s="11">
        <f t="shared" ref="K24:L24" si="50">K40+K52</f>
        <v>0</v>
      </c>
      <c r="L24" s="11">
        <f t="shared" si="50"/>
        <v>0</v>
      </c>
      <c r="M24" s="11">
        <f t="shared" si="40"/>
        <v>0</v>
      </c>
      <c r="N24" s="11">
        <f>N40+N52</f>
        <v>0</v>
      </c>
      <c r="O24" s="11">
        <f t="shared" ref="O24:P24" si="51">O40+O52</f>
        <v>0</v>
      </c>
      <c r="P24" s="11">
        <f t="shared" si="51"/>
        <v>0</v>
      </c>
      <c r="Q24" s="11">
        <f t="shared" si="42"/>
        <v>0</v>
      </c>
      <c r="R24" s="11">
        <f t="shared" si="43"/>
        <v>0</v>
      </c>
      <c r="S24" s="11">
        <f t="shared" si="44"/>
        <v>0</v>
      </c>
      <c r="T24" s="11">
        <f t="shared" si="45"/>
        <v>0</v>
      </c>
    </row>
    <row r="25" spans="1:20" s="12" customFormat="1" ht="15.75">
      <c r="A25" s="19"/>
      <c r="B25" s="23" t="s">
        <v>49</v>
      </c>
      <c r="C25" s="11">
        <f>C11+C12+C13+C20</f>
        <v>25275934</v>
      </c>
      <c r="D25" s="11">
        <f>D11+D12+D13+D20</f>
        <v>14141844</v>
      </c>
      <c r="E25" s="11">
        <f t="shared" ref="E25:T25" si="52">E11+E12+E13+E20</f>
        <v>24575934</v>
      </c>
      <c r="F25" s="11">
        <f t="shared" si="52"/>
        <v>24575934</v>
      </c>
      <c r="G25" s="11">
        <f t="shared" si="52"/>
        <v>0</v>
      </c>
      <c r="H25" s="11">
        <f t="shared" si="52"/>
        <v>0</v>
      </c>
      <c r="I25" s="11">
        <f t="shared" si="52"/>
        <v>1319498.3399999999</v>
      </c>
      <c r="J25" s="11">
        <f t="shared" si="52"/>
        <v>500000</v>
      </c>
      <c r="K25" s="11">
        <f t="shared" si="52"/>
        <v>819498.33999999985</v>
      </c>
      <c r="L25" s="11">
        <f t="shared" si="52"/>
        <v>0</v>
      </c>
      <c r="M25" s="11">
        <f t="shared" si="52"/>
        <v>14961342.34</v>
      </c>
      <c r="N25" s="11">
        <f t="shared" si="52"/>
        <v>14141844</v>
      </c>
      <c r="O25" s="11">
        <f t="shared" si="52"/>
        <v>819498.33999999985</v>
      </c>
      <c r="P25" s="11">
        <f t="shared" si="52"/>
        <v>0</v>
      </c>
      <c r="Q25" s="11">
        <f t="shared" si="52"/>
        <v>10934090</v>
      </c>
      <c r="R25" s="11">
        <f t="shared" si="52"/>
        <v>10934090</v>
      </c>
      <c r="S25" s="11">
        <f t="shared" si="52"/>
        <v>0</v>
      </c>
      <c r="T25" s="11">
        <f t="shared" si="52"/>
        <v>0</v>
      </c>
    </row>
    <row r="26" spans="1:20" s="12" customFormat="1" ht="21" customHeight="1">
      <c r="A26" s="43" t="s">
        <v>50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/>
      <c r="D28" s="2"/>
      <c r="E28" s="11">
        <f t="shared" ref="E28:E40" si="53">F28+G28+H28</f>
        <v>0</v>
      </c>
      <c r="F28" s="2"/>
      <c r="G28" s="2"/>
      <c r="H28" s="2"/>
      <c r="I28" s="11">
        <f t="shared" ref="I28:I40" si="54">J28+K28+L28</f>
        <v>0</v>
      </c>
      <c r="J28" s="2"/>
      <c r="K28" s="2"/>
      <c r="L28" s="2"/>
      <c r="M28" s="11">
        <f t="shared" ref="M28:M40" si="55">N28+O28+P28</f>
        <v>0</v>
      </c>
      <c r="N28" s="2"/>
      <c r="O28" s="2"/>
      <c r="P28" s="2"/>
      <c r="Q28" s="11">
        <f t="shared" ref="Q28:Q40" si="56">R28+S28+T28</f>
        <v>0</v>
      </c>
      <c r="R28" s="11">
        <f>F28+J28-N28</f>
        <v>0</v>
      </c>
      <c r="S28" s="11">
        <f t="shared" ref="R28:T40" si="57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17390244</v>
      </c>
      <c r="D29" s="11">
        <f>D31+D32+D33+D34+D35</f>
        <v>9950244</v>
      </c>
      <c r="E29" s="11">
        <f t="shared" si="53"/>
        <v>17390244</v>
      </c>
      <c r="F29" s="11">
        <f>F31+F32+F33+F34+F35</f>
        <v>17390244</v>
      </c>
      <c r="G29" s="11">
        <f>G31+G32+G33+G34+G35</f>
        <v>0</v>
      </c>
      <c r="H29" s="11">
        <f>H31+H32+H33+H34+H35</f>
        <v>0</v>
      </c>
      <c r="I29" s="11">
        <f t="shared" si="54"/>
        <v>584761.77</v>
      </c>
      <c r="J29" s="11">
        <f>J31+J32+J33+J34+J35</f>
        <v>0</v>
      </c>
      <c r="K29" s="11">
        <f>K31+K32+K33+K34+K35</f>
        <v>584761.77</v>
      </c>
      <c r="L29" s="11">
        <f>L31+L32+L33+L34+L35</f>
        <v>0</v>
      </c>
      <c r="M29" s="11">
        <f t="shared" si="55"/>
        <v>10535005.77</v>
      </c>
      <c r="N29" s="11">
        <f>N31+N32+N33+N34+N35</f>
        <v>9950244</v>
      </c>
      <c r="O29" s="11">
        <f>O31+O32+O33+O34+O35</f>
        <v>584761.77</v>
      </c>
      <c r="P29" s="11">
        <f>P31+P32+P33+P34+P35</f>
        <v>0</v>
      </c>
      <c r="Q29" s="11">
        <f t="shared" si="56"/>
        <v>7440000</v>
      </c>
      <c r="R29" s="11">
        <f t="shared" si="57"/>
        <v>7440000</v>
      </c>
      <c r="S29" s="11">
        <f t="shared" si="57"/>
        <v>0</v>
      </c>
      <c r="T29" s="11">
        <f t="shared" si="57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9637600</v>
      </c>
      <c r="D31" s="2">
        <v>6517600</v>
      </c>
      <c r="E31" s="11">
        <f t="shared" si="53"/>
        <v>9637600</v>
      </c>
      <c r="F31" s="2">
        <v>9637600</v>
      </c>
      <c r="G31" s="2"/>
      <c r="H31" s="2"/>
      <c r="I31" s="11">
        <f>J31+K31+L31</f>
        <v>313766.34999999998</v>
      </c>
      <c r="J31" s="2"/>
      <c r="K31" s="2">
        <v>313766.34999999998</v>
      </c>
      <c r="L31" s="2"/>
      <c r="M31" s="11">
        <f t="shared" si="55"/>
        <v>6831366.3499999996</v>
      </c>
      <c r="N31" s="2">
        <v>6517600</v>
      </c>
      <c r="O31" s="2">
        <v>313766.34999999998</v>
      </c>
      <c r="P31" s="2"/>
      <c r="Q31" s="11">
        <f t="shared" si="56"/>
        <v>3120000</v>
      </c>
      <c r="R31" s="11">
        <f t="shared" si="57"/>
        <v>3120000</v>
      </c>
      <c r="S31" s="11">
        <f t="shared" si="57"/>
        <v>0</v>
      </c>
      <c r="T31" s="11">
        <f t="shared" si="57"/>
        <v>0</v>
      </c>
    </row>
    <row r="32" spans="1:20" s="12" customFormat="1" ht="32.25" customHeight="1">
      <c r="A32" s="19" t="s">
        <v>25</v>
      </c>
      <c r="B32" s="22" t="s">
        <v>59</v>
      </c>
      <c r="C32" s="2"/>
      <c r="D32" s="2"/>
      <c r="E32" s="11">
        <f t="shared" si="53"/>
        <v>0</v>
      </c>
      <c r="F32" s="2"/>
      <c r="G32" s="2"/>
      <c r="H32" s="2"/>
      <c r="I32" s="11">
        <f>J32+K32+L32</f>
        <v>0</v>
      </c>
      <c r="J32" s="2"/>
      <c r="K32" s="2"/>
      <c r="L32" s="2"/>
      <c r="M32" s="11">
        <f t="shared" si="55"/>
        <v>0</v>
      </c>
      <c r="N32" s="2"/>
      <c r="O32" s="2"/>
      <c r="P32" s="2"/>
      <c r="Q32" s="11">
        <f t="shared" si="56"/>
        <v>0</v>
      </c>
      <c r="R32" s="11">
        <f t="shared" si="57"/>
        <v>0</v>
      </c>
      <c r="S32" s="11">
        <f t="shared" si="57"/>
        <v>0</v>
      </c>
      <c r="T32" s="11">
        <f t="shared" si="57"/>
        <v>0</v>
      </c>
    </row>
    <row r="33" spans="1:21" s="12" customFormat="1" ht="33.75" customHeight="1">
      <c r="A33" s="19" t="s">
        <v>26</v>
      </c>
      <c r="B33" s="22" t="s">
        <v>27</v>
      </c>
      <c r="C33" s="11">
        <v>7752644</v>
      </c>
      <c r="D33" s="11">
        <v>3432644</v>
      </c>
      <c r="E33" s="11">
        <f t="shared" si="53"/>
        <v>7752644</v>
      </c>
      <c r="F33" s="11">
        <v>7752644</v>
      </c>
      <c r="G33" s="2"/>
      <c r="H33" s="2"/>
      <c r="I33" s="11">
        <f>J33+K33+L33</f>
        <v>270995.42</v>
      </c>
      <c r="J33" s="2"/>
      <c r="K33" s="2">
        <v>270995.42</v>
      </c>
      <c r="L33" s="2"/>
      <c r="M33" s="11">
        <f t="shared" si="55"/>
        <v>3703639.42</v>
      </c>
      <c r="N33" s="2">
        <v>3432644</v>
      </c>
      <c r="O33" s="2">
        <v>270995.42</v>
      </c>
      <c r="P33" s="2"/>
      <c r="Q33" s="11">
        <f t="shared" si="56"/>
        <v>4320000</v>
      </c>
      <c r="R33" s="11">
        <f t="shared" si="57"/>
        <v>4320000</v>
      </c>
      <c r="S33" s="11">
        <f t="shared" si="57"/>
        <v>0</v>
      </c>
      <c r="T33" s="11">
        <f t="shared" si="57"/>
        <v>0</v>
      </c>
    </row>
    <row r="34" spans="1:21" s="12" customFormat="1" ht="16.5" customHeight="1">
      <c r="A34" s="19" t="s">
        <v>28</v>
      </c>
      <c r="B34" s="22" t="s">
        <v>29</v>
      </c>
      <c r="C34" s="11"/>
      <c r="D34" s="11"/>
      <c r="E34" s="11">
        <f t="shared" si="53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55"/>
        <v>0</v>
      </c>
      <c r="N34" s="2"/>
      <c r="O34" s="2"/>
      <c r="P34" s="2"/>
      <c r="Q34" s="11">
        <f t="shared" si="56"/>
        <v>0</v>
      </c>
      <c r="R34" s="11">
        <f t="shared" si="57"/>
        <v>0</v>
      </c>
      <c r="S34" s="11">
        <f t="shared" si="57"/>
        <v>0</v>
      </c>
      <c r="T34" s="11">
        <f t="shared" si="57"/>
        <v>0</v>
      </c>
    </row>
    <row r="35" spans="1:21" s="12" customFormat="1" ht="19.5" customHeight="1">
      <c r="A35" s="19" t="s">
        <v>30</v>
      </c>
      <c r="B35" s="22" t="s">
        <v>31</v>
      </c>
      <c r="C35" s="11"/>
      <c r="D35" s="11"/>
      <c r="E35" s="11">
        <f t="shared" si="53"/>
        <v>0</v>
      </c>
      <c r="F35" s="2"/>
      <c r="G35" s="2"/>
      <c r="H35" s="2"/>
      <c r="I35" s="11">
        <f t="shared" si="54"/>
        <v>0</v>
      </c>
      <c r="J35" s="2"/>
      <c r="K35" s="2"/>
      <c r="L35" s="2"/>
      <c r="M35" s="11">
        <f t="shared" si="55"/>
        <v>0</v>
      </c>
      <c r="N35" s="2"/>
      <c r="O35" s="2"/>
      <c r="P35" s="2"/>
      <c r="Q35" s="11">
        <f t="shared" si="56"/>
        <v>0</v>
      </c>
      <c r="R35" s="11">
        <f t="shared" si="57"/>
        <v>0</v>
      </c>
      <c r="S35" s="11">
        <f t="shared" si="57"/>
        <v>0</v>
      </c>
      <c r="T35" s="11">
        <f t="shared" si="57"/>
        <v>0</v>
      </c>
    </row>
    <row r="36" spans="1:21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53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55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56"/>
        <v>0</v>
      </c>
      <c r="R36" s="11">
        <f t="shared" si="57"/>
        <v>0</v>
      </c>
      <c r="S36" s="11">
        <f t="shared" si="57"/>
        <v>0</v>
      </c>
      <c r="T36" s="11">
        <f t="shared" si="57"/>
        <v>0</v>
      </c>
    </row>
    <row r="37" spans="1:21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1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54"/>
        <v>0</v>
      </c>
      <c r="J38" s="2"/>
      <c r="K38" s="2"/>
      <c r="L38" s="2"/>
      <c r="M38" s="11">
        <f t="shared" si="55"/>
        <v>0</v>
      </c>
      <c r="N38" s="2"/>
      <c r="O38" s="2"/>
      <c r="P38" s="2"/>
      <c r="Q38" s="11">
        <f t="shared" si="56"/>
        <v>0</v>
      </c>
      <c r="R38" s="11">
        <f t="shared" si="57"/>
        <v>0</v>
      </c>
      <c r="S38" s="11">
        <f t="shared" si="57"/>
        <v>0</v>
      </c>
      <c r="T38" s="11">
        <f t="shared" si="57"/>
        <v>0</v>
      </c>
    </row>
    <row r="39" spans="1:21" s="12" customFormat="1" ht="25.5" customHeight="1">
      <c r="A39" s="19" t="s">
        <v>36</v>
      </c>
      <c r="B39" s="22" t="s">
        <v>37</v>
      </c>
      <c r="C39" s="2"/>
      <c r="D39" s="2"/>
      <c r="E39" s="11">
        <f t="shared" si="53"/>
        <v>0</v>
      </c>
      <c r="F39" s="2"/>
      <c r="G39" s="2"/>
      <c r="H39" s="2"/>
      <c r="I39" s="11">
        <f t="shared" si="54"/>
        <v>0</v>
      </c>
      <c r="J39" s="2"/>
      <c r="K39" s="2"/>
      <c r="L39" s="2"/>
      <c r="M39" s="11">
        <f t="shared" si="55"/>
        <v>0</v>
      </c>
      <c r="N39" s="2"/>
      <c r="O39" s="2"/>
      <c r="P39" s="2"/>
      <c r="Q39" s="11">
        <f t="shared" si="56"/>
        <v>0</v>
      </c>
      <c r="R39" s="11">
        <f t="shared" si="57"/>
        <v>0</v>
      </c>
      <c r="S39" s="11">
        <f t="shared" si="57"/>
        <v>0</v>
      </c>
      <c r="T39" s="11">
        <f t="shared" si="57"/>
        <v>0</v>
      </c>
    </row>
    <row r="40" spans="1:21" s="12" customFormat="1" ht="23.25" customHeight="1">
      <c r="A40" s="19" t="s">
        <v>38</v>
      </c>
      <c r="B40" s="22" t="s">
        <v>39</v>
      </c>
      <c r="C40" s="2"/>
      <c r="D40" s="2"/>
      <c r="E40" s="11">
        <f t="shared" si="53"/>
        <v>0</v>
      </c>
      <c r="F40" s="2"/>
      <c r="G40" s="2"/>
      <c r="H40" s="2"/>
      <c r="I40" s="11">
        <f t="shared" si="54"/>
        <v>0</v>
      </c>
      <c r="J40" s="2"/>
      <c r="K40" s="2"/>
      <c r="L40" s="2"/>
      <c r="M40" s="11">
        <f t="shared" si="55"/>
        <v>0</v>
      </c>
      <c r="N40" s="2"/>
      <c r="O40" s="2"/>
      <c r="P40" s="2"/>
      <c r="Q40" s="11">
        <f t="shared" si="56"/>
        <v>0</v>
      </c>
      <c r="R40" s="11">
        <f t="shared" si="57"/>
        <v>0</v>
      </c>
      <c r="S40" s="11">
        <f t="shared" si="57"/>
        <v>0</v>
      </c>
      <c r="T40" s="11">
        <f t="shared" si="57"/>
        <v>0</v>
      </c>
    </row>
    <row r="41" spans="1:21" s="12" customFormat="1" ht="15.75">
      <c r="A41" s="24"/>
      <c r="B41" s="23" t="s">
        <v>45</v>
      </c>
      <c r="C41" s="11">
        <f t="shared" ref="C41:J41" si="58">C27+C28+C29+C36</f>
        <v>17390244</v>
      </c>
      <c r="D41" s="11">
        <f t="shared" si="58"/>
        <v>9950244</v>
      </c>
      <c r="E41" s="11">
        <f t="shared" si="58"/>
        <v>17390244</v>
      </c>
      <c r="F41" s="11">
        <f t="shared" si="58"/>
        <v>17390244</v>
      </c>
      <c r="G41" s="11">
        <f t="shared" si="58"/>
        <v>0</v>
      </c>
      <c r="H41" s="11">
        <f t="shared" si="58"/>
        <v>0</v>
      </c>
      <c r="I41" s="11">
        <f t="shared" si="58"/>
        <v>584761.77</v>
      </c>
      <c r="J41" s="11">
        <f t="shared" si="58"/>
        <v>0</v>
      </c>
      <c r="K41" s="11">
        <f t="shared" ref="K41:T41" si="59">K27+K28+K29+K36</f>
        <v>584761.77</v>
      </c>
      <c r="L41" s="11">
        <f t="shared" si="59"/>
        <v>0</v>
      </c>
      <c r="M41" s="11">
        <f t="shared" si="59"/>
        <v>10535005.77</v>
      </c>
      <c r="N41" s="11">
        <f t="shared" si="59"/>
        <v>9950244</v>
      </c>
      <c r="O41" s="11">
        <f t="shared" si="59"/>
        <v>584761.77</v>
      </c>
      <c r="P41" s="11">
        <f t="shared" si="59"/>
        <v>0</v>
      </c>
      <c r="Q41" s="11">
        <f t="shared" si="59"/>
        <v>7440000</v>
      </c>
      <c r="R41" s="11">
        <f t="shared" si="59"/>
        <v>7440000</v>
      </c>
      <c r="S41" s="11">
        <f t="shared" si="59"/>
        <v>0</v>
      </c>
      <c r="T41" s="11">
        <f t="shared" si="59"/>
        <v>0</v>
      </c>
    </row>
    <row r="42" spans="1:21" s="12" customFormat="1" ht="21" customHeight="1">
      <c r="A42" s="40" t="s">
        <v>51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</row>
    <row r="43" spans="1:21" s="12" customFormat="1" ht="15.7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 t="shared" ref="E44" si="60">F44+G44+H44</f>
        <v>0</v>
      </c>
      <c r="F44" s="2"/>
      <c r="G44" s="2"/>
      <c r="H44" s="2"/>
      <c r="I44" s="11">
        <f t="shared" ref="I44:I45" si="61">J44+K44+L44</f>
        <v>0</v>
      </c>
      <c r="J44" s="2"/>
      <c r="K44" s="2"/>
      <c r="L44" s="2"/>
      <c r="M44" s="11">
        <f t="shared" ref="M44:M45" si="62">N44+O44+P44</f>
        <v>0</v>
      </c>
      <c r="N44" s="2"/>
      <c r="O44" s="2"/>
      <c r="P44" s="2"/>
      <c r="Q44" s="11">
        <f t="shared" ref="Q44:Q45" si="63">R44+S44+T44</f>
        <v>0</v>
      </c>
      <c r="R44" s="11">
        <f t="shared" ref="R44:R45" si="64">F44+J44-N44</f>
        <v>0</v>
      </c>
      <c r="S44" s="11">
        <f t="shared" ref="S44:S45" si="65">G44+K44-O44</f>
        <v>0</v>
      </c>
      <c r="T44" s="11">
        <f t="shared" ref="T44:T45" si="66">H44+L44-P44</f>
        <v>0</v>
      </c>
      <c r="U44" s="13"/>
    </row>
    <row r="45" spans="1:21" s="12" customFormat="1" ht="45">
      <c r="A45" s="19" t="s">
        <v>21</v>
      </c>
      <c r="B45" s="20" t="s">
        <v>22</v>
      </c>
      <c r="C45" s="11">
        <f>C47+C48+C49+C50+C51</f>
        <v>7885690</v>
      </c>
      <c r="D45" s="11">
        <f>D47+D48+D49+D50+D51</f>
        <v>4191600</v>
      </c>
      <c r="E45" s="11">
        <f>F45+G45+H45</f>
        <v>7185690</v>
      </c>
      <c r="F45" s="11">
        <f>F47+F48+F49+F50+F51</f>
        <v>7185690</v>
      </c>
      <c r="G45" s="11">
        <f>G47+G48+G49+G50+G51</f>
        <v>0</v>
      </c>
      <c r="H45" s="11">
        <f>H47+H48+H49+H50+H51</f>
        <v>0</v>
      </c>
      <c r="I45" s="11">
        <f t="shared" si="61"/>
        <v>734736.57000000007</v>
      </c>
      <c r="J45" s="11">
        <f>J47+J48+J49+J50+J51</f>
        <v>500000</v>
      </c>
      <c r="K45" s="11">
        <f>K47+K48+K49+K50+K51</f>
        <v>234736.57</v>
      </c>
      <c r="L45" s="11">
        <f>L47+L48+L49+L50+L51</f>
        <v>0</v>
      </c>
      <c r="M45" s="11">
        <f t="shared" si="62"/>
        <v>4426336.57</v>
      </c>
      <c r="N45" s="11">
        <f>N47+N48+N49+N50+N51</f>
        <v>4191600</v>
      </c>
      <c r="O45" s="11">
        <f>O47+O48+O49+O50+O51</f>
        <v>234736.57</v>
      </c>
      <c r="P45" s="11">
        <f>P47+P48+P49+P50+P51</f>
        <v>0</v>
      </c>
      <c r="Q45" s="11">
        <f t="shared" si="63"/>
        <v>3494090</v>
      </c>
      <c r="R45" s="11">
        <f t="shared" si="64"/>
        <v>3494090</v>
      </c>
      <c r="S45" s="11">
        <f t="shared" si="65"/>
        <v>0</v>
      </c>
      <c r="T45" s="11">
        <f t="shared" si="66"/>
        <v>0</v>
      </c>
      <c r="U45" s="13"/>
    </row>
    <row r="46" spans="1:21" s="12" customFormat="1" ht="15.7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.75">
      <c r="A47" s="19" t="s">
        <v>23</v>
      </c>
      <c r="B47" s="22" t="s">
        <v>24</v>
      </c>
      <c r="C47" s="2">
        <v>3028000</v>
      </c>
      <c r="D47" s="2">
        <v>1048800</v>
      </c>
      <c r="E47" s="11">
        <f t="shared" ref="E47:E50" si="67">F47+G47+H47</f>
        <v>2628000</v>
      </c>
      <c r="F47" s="2">
        <v>2628000</v>
      </c>
      <c r="G47" s="2"/>
      <c r="H47" s="2"/>
      <c r="I47" s="11">
        <f>J47+K47+L47</f>
        <v>291189.21999999997</v>
      </c>
      <c r="J47" s="2">
        <v>200000</v>
      </c>
      <c r="K47" s="2">
        <v>91189.22</v>
      </c>
      <c r="L47" s="2"/>
      <c r="M47" s="11">
        <f t="shared" ref="M47:M51" si="68">N47+O47+P47</f>
        <v>1139989.22</v>
      </c>
      <c r="N47" s="2">
        <v>1048800</v>
      </c>
      <c r="O47" s="2">
        <v>91189.22</v>
      </c>
      <c r="P47" s="2"/>
      <c r="Q47" s="11">
        <f t="shared" ref="Q47:Q51" si="69">R47+S47+T47</f>
        <v>1779200</v>
      </c>
      <c r="R47" s="11">
        <f t="shared" ref="R47:R51" si="70">F47+J47-N47</f>
        <v>1779200</v>
      </c>
      <c r="S47" s="11">
        <f t="shared" ref="S47:S51" si="71">G47+K47-O47</f>
        <v>0</v>
      </c>
      <c r="T47" s="11">
        <f t="shared" ref="T47:T51" si="72">H47+L47-P47</f>
        <v>0</v>
      </c>
      <c r="U47" s="13"/>
    </row>
    <row r="48" spans="1:21" s="12" customFormat="1" ht="35.25" customHeight="1">
      <c r="A48" s="19" t="s">
        <v>25</v>
      </c>
      <c r="B48" s="22" t="s">
        <v>59</v>
      </c>
      <c r="C48" s="2">
        <v>300000</v>
      </c>
      <c r="D48" s="2">
        <v>300000</v>
      </c>
      <c r="E48" s="11">
        <f t="shared" si="67"/>
        <v>0</v>
      </c>
      <c r="F48" s="2"/>
      <c r="G48" s="2"/>
      <c r="H48" s="2"/>
      <c r="I48" s="11">
        <f>J48+K48+L48</f>
        <v>303831.15999999997</v>
      </c>
      <c r="J48" s="2">
        <v>300000</v>
      </c>
      <c r="K48" s="2">
        <v>3831.16</v>
      </c>
      <c r="L48" s="2"/>
      <c r="M48" s="11">
        <f t="shared" si="68"/>
        <v>303831.15999999997</v>
      </c>
      <c r="N48" s="2">
        <v>300000</v>
      </c>
      <c r="O48" s="2">
        <v>3831.16</v>
      </c>
      <c r="P48" s="2"/>
      <c r="Q48" s="11">
        <f t="shared" si="69"/>
        <v>0</v>
      </c>
      <c r="R48" s="11">
        <f t="shared" si="70"/>
        <v>0</v>
      </c>
      <c r="S48" s="11">
        <f t="shared" si="71"/>
        <v>0</v>
      </c>
      <c r="T48" s="11">
        <f t="shared" si="72"/>
        <v>0</v>
      </c>
      <c r="U48" s="25"/>
    </row>
    <row r="49" spans="1:21" s="12" customFormat="1" ht="30">
      <c r="A49" s="19" t="s">
        <v>26</v>
      </c>
      <c r="B49" s="22" t="s">
        <v>27</v>
      </c>
      <c r="C49" s="2">
        <v>4557690</v>
      </c>
      <c r="D49" s="2">
        <v>2842800</v>
      </c>
      <c r="E49" s="11">
        <f t="shared" si="67"/>
        <v>4557690</v>
      </c>
      <c r="F49" s="2">
        <v>4557690</v>
      </c>
      <c r="G49" s="2"/>
      <c r="H49" s="2"/>
      <c r="I49" s="11">
        <f>J49+K49+L49</f>
        <v>139716.19</v>
      </c>
      <c r="J49" s="2"/>
      <c r="K49" s="2">
        <v>139716.19</v>
      </c>
      <c r="L49" s="2"/>
      <c r="M49" s="11">
        <f t="shared" si="68"/>
        <v>2982516.19</v>
      </c>
      <c r="N49" s="2">
        <v>2842800</v>
      </c>
      <c r="O49" s="2">
        <v>139716.19</v>
      </c>
      <c r="P49" s="2"/>
      <c r="Q49" s="11">
        <f t="shared" si="69"/>
        <v>1714890</v>
      </c>
      <c r="R49" s="11">
        <f t="shared" si="70"/>
        <v>1714890</v>
      </c>
      <c r="S49" s="11">
        <f t="shared" si="71"/>
        <v>0</v>
      </c>
      <c r="T49" s="11">
        <f t="shared" si="72"/>
        <v>0</v>
      </c>
      <c r="U49" s="13"/>
    </row>
    <row r="50" spans="1:21" s="12" customFormat="1" ht="15.75">
      <c r="A50" s="19" t="s">
        <v>28</v>
      </c>
      <c r="B50" s="22" t="s">
        <v>29</v>
      </c>
      <c r="C50" s="2"/>
      <c r="D50" s="2"/>
      <c r="E50" s="11">
        <f t="shared" si="67"/>
        <v>0</v>
      </c>
      <c r="F50" s="2"/>
      <c r="G50" s="2"/>
      <c r="H50" s="2"/>
      <c r="I50" s="11">
        <f>J50+K50+L50</f>
        <v>0</v>
      </c>
      <c r="J50" s="2"/>
      <c r="K50" s="2"/>
      <c r="L50" s="2"/>
      <c r="M50" s="11">
        <f t="shared" si="68"/>
        <v>0</v>
      </c>
      <c r="N50" s="2"/>
      <c r="O50" s="2"/>
      <c r="P50" s="2"/>
      <c r="Q50" s="11">
        <f t="shared" si="69"/>
        <v>0</v>
      </c>
      <c r="R50" s="11">
        <f t="shared" si="70"/>
        <v>0</v>
      </c>
      <c r="S50" s="11">
        <f t="shared" si="71"/>
        <v>0</v>
      </c>
      <c r="T50" s="11">
        <f t="shared" si="72"/>
        <v>0</v>
      </c>
      <c r="U50" s="13"/>
    </row>
    <row r="51" spans="1:21" s="12" customFormat="1" ht="15.75">
      <c r="A51" s="19" t="s">
        <v>30</v>
      </c>
      <c r="B51" s="22" t="s">
        <v>31</v>
      </c>
      <c r="C51" s="2"/>
      <c r="D51" s="2"/>
      <c r="E51" s="11">
        <f>F51+G51+H51</f>
        <v>0</v>
      </c>
      <c r="F51" s="2"/>
      <c r="G51" s="2"/>
      <c r="H51" s="2"/>
      <c r="I51" s="11">
        <f t="shared" ref="I51" si="73">J51+K51+L51</f>
        <v>0</v>
      </c>
      <c r="J51" s="2"/>
      <c r="K51" s="2"/>
      <c r="L51" s="2"/>
      <c r="M51" s="11">
        <f t="shared" si="68"/>
        <v>0</v>
      </c>
      <c r="N51" s="2"/>
      <c r="O51" s="2"/>
      <c r="P51" s="2"/>
      <c r="Q51" s="11">
        <f t="shared" si="69"/>
        <v>0</v>
      </c>
      <c r="R51" s="11">
        <f t="shared" si="70"/>
        <v>0</v>
      </c>
      <c r="S51" s="11">
        <f t="shared" si="71"/>
        <v>0</v>
      </c>
      <c r="T51" s="11">
        <f t="shared" si="72"/>
        <v>0</v>
      </c>
      <c r="U51" s="13"/>
    </row>
    <row r="52" spans="1:21" s="12" customFormat="1" ht="30">
      <c r="A52" s="19" t="s">
        <v>32</v>
      </c>
      <c r="B52" s="20" t="s">
        <v>33</v>
      </c>
      <c r="C52" s="2"/>
      <c r="D52" s="2"/>
      <c r="E52" s="11">
        <f>F52+G52+H52</f>
        <v>0</v>
      </c>
      <c r="F52" s="2"/>
      <c r="G52" s="2"/>
      <c r="H52" s="2"/>
      <c r="I52" s="11">
        <f>J52+K52+L52</f>
        <v>0</v>
      </c>
      <c r="J52" s="2"/>
      <c r="K52" s="2"/>
      <c r="L52" s="2"/>
      <c r="M52" s="11">
        <f>N52+O52+P52</f>
        <v>0</v>
      </c>
      <c r="N52" s="2"/>
      <c r="O52" s="2"/>
      <c r="P52" s="2"/>
      <c r="Q52" s="11">
        <f>R52+S52+T52</f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1.5">
      <c r="A53" s="24"/>
      <c r="B53" s="26" t="s">
        <v>46</v>
      </c>
      <c r="C53" s="11">
        <f>C43+C44+C45+C52</f>
        <v>7885690</v>
      </c>
      <c r="D53" s="11">
        <f>D43+D44+D45+D52</f>
        <v>4191600</v>
      </c>
      <c r="E53" s="11">
        <f>E43+E44+E45+E52</f>
        <v>7185690</v>
      </c>
      <c r="F53" s="11">
        <f>F43+F44+F45+F52</f>
        <v>7185690</v>
      </c>
      <c r="G53" s="11">
        <f t="shared" ref="G53:H53" si="74">G43+G44+G45+G52</f>
        <v>0</v>
      </c>
      <c r="H53" s="11">
        <f t="shared" si="74"/>
        <v>0</v>
      </c>
      <c r="I53" s="11">
        <f>I43+I44+I45+I52</f>
        <v>734736.57000000007</v>
      </c>
      <c r="J53" s="11">
        <f t="shared" ref="J53:T53" si="75">J43+J44+J45+J52</f>
        <v>500000</v>
      </c>
      <c r="K53" s="11">
        <f t="shared" si="75"/>
        <v>234736.57</v>
      </c>
      <c r="L53" s="11">
        <f t="shared" si="75"/>
        <v>0</v>
      </c>
      <c r="M53" s="11">
        <f t="shared" si="75"/>
        <v>4426336.57</v>
      </c>
      <c r="N53" s="11">
        <f t="shared" si="75"/>
        <v>4191600</v>
      </c>
      <c r="O53" s="11">
        <f t="shared" si="75"/>
        <v>234736.57</v>
      </c>
      <c r="P53" s="11">
        <f t="shared" si="75"/>
        <v>0</v>
      </c>
      <c r="Q53" s="11">
        <f t="shared" si="75"/>
        <v>3494090</v>
      </c>
      <c r="R53" s="11">
        <f t="shared" si="75"/>
        <v>3494090</v>
      </c>
      <c r="S53" s="11">
        <f t="shared" si="75"/>
        <v>0</v>
      </c>
      <c r="T53" s="11">
        <f t="shared" si="75"/>
        <v>0</v>
      </c>
      <c r="U53" s="13"/>
    </row>
    <row r="54" spans="1:21" s="12" customFormat="1" ht="24" customHeight="1">
      <c r="A54" s="44" t="s">
        <v>40</v>
      </c>
      <c r="B54" s="44"/>
      <c r="C54" s="44"/>
      <c r="D54" s="44"/>
      <c r="E54" s="44"/>
      <c r="F54" s="4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1" s="12" customFormat="1" ht="38.25" customHeight="1">
      <c r="A55" s="45" t="s">
        <v>54</v>
      </c>
      <c r="B55" s="46"/>
      <c r="C55" s="46"/>
      <c r="D55" s="46"/>
      <c r="E55" s="46"/>
      <c r="F55" s="46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1" s="12" customFormat="1" ht="21.75" customHeight="1">
      <c r="A56" s="27"/>
      <c r="B56" s="47" t="s">
        <v>41</v>
      </c>
      <c r="C56" s="48"/>
      <c r="D56" s="28" t="s">
        <v>56</v>
      </c>
      <c r="E56" s="29" t="s">
        <v>57</v>
      </c>
      <c r="F56" s="29" t="s">
        <v>58</v>
      </c>
      <c r="G56" s="13"/>
      <c r="I56" s="10" t="s">
        <v>61</v>
      </c>
      <c r="J56" s="13"/>
      <c r="K56" s="13"/>
      <c r="L56" s="13"/>
      <c r="M56" s="13"/>
      <c r="N56" s="13"/>
      <c r="O56" s="13"/>
      <c r="P56" s="32" t="s">
        <v>62</v>
      </c>
      <c r="Q56" s="13"/>
      <c r="R56" s="13"/>
      <c r="S56" s="13"/>
      <c r="T56" s="13"/>
    </row>
    <row r="57" spans="1:21" s="12" customFormat="1" ht="27.75" customHeight="1">
      <c r="A57" s="30" t="s">
        <v>17</v>
      </c>
      <c r="B57" s="38" t="s">
        <v>42</v>
      </c>
      <c r="C57" s="39"/>
      <c r="D57" s="9">
        <f>E57+F57</f>
        <v>273887800</v>
      </c>
      <c r="E57" s="8">
        <v>261109800</v>
      </c>
      <c r="F57" s="8">
        <v>12778000</v>
      </c>
      <c r="G57" s="13"/>
      <c r="I57" s="13"/>
      <c r="J57" s="13"/>
      <c r="K57" s="13"/>
      <c r="L57" s="13"/>
      <c r="M57" s="31"/>
      <c r="N57" s="49" t="s">
        <v>44</v>
      </c>
      <c r="O57" s="49"/>
      <c r="P57" s="13"/>
      <c r="Q57" s="13"/>
      <c r="R57" s="13"/>
      <c r="S57" s="13"/>
      <c r="T57" s="13"/>
    </row>
    <row r="58" spans="1:21" s="12" customFormat="1" ht="24.75" customHeight="1">
      <c r="A58" s="30" t="s">
        <v>19</v>
      </c>
      <c r="B58" s="38" t="s">
        <v>43</v>
      </c>
      <c r="C58" s="39"/>
      <c r="D58" s="9">
        <f>E58+F58</f>
        <v>10934090</v>
      </c>
      <c r="E58" s="8">
        <v>7440000</v>
      </c>
      <c r="F58" s="8">
        <v>3494090</v>
      </c>
      <c r="G58" s="13"/>
      <c r="I58" s="50" t="s">
        <v>64</v>
      </c>
      <c r="J58" s="50"/>
      <c r="K58" s="50"/>
      <c r="L58" s="50"/>
      <c r="M58" s="50"/>
      <c r="N58" s="50"/>
      <c r="O58" s="50"/>
      <c r="P58" s="32" t="s">
        <v>63</v>
      </c>
      <c r="Q58" s="13"/>
      <c r="R58" s="13"/>
      <c r="S58" s="13"/>
      <c r="T58" s="13"/>
    </row>
    <row r="59" spans="1:21" s="12" customFormat="1" ht="36" customHeight="1">
      <c r="A59" s="30" t="s">
        <v>21</v>
      </c>
      <c r="B59" s="38" t="s">
        <v>55</v>
      </c>
      <c r="C59" s="39"/>
      <c r="D59" s="9">
        <f>E59+F59</f>
        <v>819498.34000000008</v>
      </c>
      <c r="E59" s="8">
        <v>584761.77</v>
      </c>
      <c r="F59" s="8">
        <v>234736.57</v>
      </c>
      <c r="G59" s="13"/>
      <c r="I59" s="50" t="s">
        <v>66</v>
      </c>
      <c r="J59" s="50"/>
      <c r="K59" s="50"/>
      <c r="L59" s="50"/>
      <c r="M59" s="50"/>
      <c r="N59" s="50"/>
      <c r="O59" s="50"/>
      <c r="P59" s="7" t="s">
        <v>65</v>
      </c>
      <c r="Q59" s="13"/>
      <c r="R59" s="13" t="s">
        <v>67</v>
      </c>
      <c r="S59" s="13"/>
      <c r="T59" s="13"/>
    </row>
    <row r="60" spans="1:21" ht="15.7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1">
      <c r="A61" s="7" t="s">
        <v>52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1" ht="19.5" customHeight="1">
      <c r="A62" s="6"/>
      <c r="B62" s="6"/>
      <c r="C62" s="6"/>
      <c r="D62" s="6"/>
      <c r="E62" s="6"/>
      <c r="F62" s="6"/>
      <c r="G62" s="6"/>
      <c r="H62" s="6"/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mergeCells count="32">
    <mergeCell ref="B59:C59"/>
    <mergeCell ref="A42:T42"/>
    <mergeCell ref="A26:T26"/>
    <mergeCell ref="A54:F54"/>
    <mergeCell ref="A55:F55"/>
    <mergeCell ref="B56:C56"/>
    <mergeCell ref="B57:C57"/>
    <mergeCell ref="B58:C58"/>
    <mergeCell ref="N57:O57"/>
    <mergeCell ref="I58:O58"/>
    <mergeCell ref="I59:O59"/>
    <mergeCell ref="M7:M8"/>
    <mergeCell ref="N7:P7"/>
    <mergeCell ref="Q7:Q8"/>
    <mergeCell ref="R7:T7"/>
    <mergeCell ref="A10:T10"/>
    <mergeCell ref="A1:T1"/>
    <mergeCell ref="A2:T2"/>
    <mergeCell ref="A3:T3"/>
    <mergeCell ref="A4:T4"/>
    <mergeCell ref="A6:A8"/>
    <mergeCell ref="B6:B8"/>
    <mergeCell ref="C6:C8"/>
    <mergeCell ref="D6:D8"/>
    <mergeCell ref="E6:H6"/>
    <mergeCell ref="I6:L6"/>
    <mergeCell ref="M6:P6"/>
    <mergeCell ref="Q6:T6"/>
    <mergeCell ref="E7:E8"/>
    <mergeCell ref="F7:H7"/>
    <mergeCell ref="I7:I8"/>
    <mergeCell ref="J7:L7"/>
  </mergeCells>
  <pageMargins left="0.70866141732283472" right="0.70866141732283472" top="0.19685039370078741" bottom="0.15748031496062992" header="0.31496062992125984" footer="0.31496062992125984"/>
  <pageSetup paperSize="9" scale="3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2016-01-11T06:14:33Z</dcterms:modified>
</cp:coreProperties>
</file>